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state="hidden" r:id="rId2"/>
  </sheets>
  <definedNames>
    <definedName name="_xlnm.Print_Area" localSheetId="0">Sheet1!$A$1:$K$35</definedName>
    <definedName name="_xlnm.Print_Titles" localSheetId="0">Sheet1!$1:$3</definedName>
  </definedNames>
  <calcPr calcId="144525"/>
</workbook>
</file>

<file path=xl/sharedStrings.xml><?xml version="1.0" encoding="utf-8"?>
<sst xmlns="http://schemas.openxmlformats.org/spreadsheetml/2006/main" count="176" uniqueCount="144">
  <si>
    <t>信丰县迎宾大道综合改造PPP项目绩效评价共性指标框架——建设期</t>
  </si>
  <si>
    <t>评价对象</t>
  </si>
  <si>
    <t>一级指标</t>
  </si>
  <si>
    <t>分值</t>
  </si>
  <si>
    <t>二级指标</t>
  </si>
  <si>
    <t>三级指标</t>
  </si>
  <si>
    <t>指标解释</t>
  </si>
  <si>
    <t>评分标准</t>
  </si>
  <si>
    <t>评分依据</t>
  </si>
  <si>
    <t>得分</t>
  </si>
  <si>
    <t>项目公司绩效评价（100分）</t>
  </si>
  <si>
    <t>产出</t>
  </si>
  <si>
    <t>竣工验收</t>
  </si>
  <si>
    <t>建设工期</t>
  </si>
  <si>
    <t>评价项目是否通过竣工验收及竣工验收情况。</t>
  </si>
  <si>
    <t>本项目工期为自项目开工令上载明开工之日起计，至本项目工程通车之日止，建设期未超过 2019年12月31日，得满分。 每延迟一个月扣 0.5 分，扣完为止。                                                                                           注：若出现 PPP 项目合同约定的顺延情形或政府方原因导致工程实际进度 无法满足建设进度计划及总工期要求的，原则上不予扣分。</t>
  </si>
  <si>
    <t>根据开工令、工程竣工验收报告、《PPP 项目合同》，项目建设期超过工期要求，延迟8个月，扣4分。</t>
  </si>
  <si>
    <t>进度管理</t>
  </si>
  <si>
    <t>①通过采取有效纠正措施，保证工程实际进度符合建设进度计划及总工期要求的，得满分；                                                             ②工程实际进度不符合建设进度计划要求，且未采取有效纠正措施的，每延迟一个月扣1 分，扣完为止。                                      说明：若出现 PPP 项目合同约定的顺延情形或政府方原因导致工程实际进 度无法满足建设进度计划及总工期要求的，原则上不予扣分。</t>
  </si>
  <si>
    <t>项目进度滞后，如：节点花园建设、线闲公园建设、新建西牛镇污水厂尚未竣工验收。</t>
  </si>
  <si>
    <t>验收合格率</t>
  </si>
  <si>
    <t>①具备验收条件的单项工程及时办理验收手续，且一次交验合格的，得满分；                                                                                                   ②单项工程出现一次未交验合格情形的，每次扣 2 分，扣完为止。</t>
  </si>
  <si>
    <t>工程竣工验收报告显示验收合格</t>
  </si>
  <si>
    <t>效果</t>
  </si>
  <si>
    <t>社会影响</t>
  </si>
  <si>
    <t>新增就业</t>
  </si>
  <si>
    <t>评价项目建设活动对社会发展所带来的直接或间接的正负面影响情况。如新增就业、社会荣誉、重大诉讼、公众舆情与群体性事件等。</t>
  </si>
  <si>
    <t>未制定农民工工资支付保障制度扣 1 分；未设立农民工工资支付专用账户扣 1 分。</t>
  </si>
  <si>
    <t>建立了农民工工 资发放账户，并建立和落实农了民工工资支付保障制度，保障农民工工资按时足额发放。</t>
  </si>
  <si>
    <t>社会舆情</t>
  </si>
  <si>
    <t>项目建成设过程中因工程款、工人工资、安全事故等造成重大诉讼、公众舆情与群体性事件等，每发生一起扣 1 分。</t>
  </si>
  <si>
    <t>查询《问政江西》有一条举报信息“信丰县迎宾大道改造工程项目烂尾 多次投诉无门”</t>
  </si>
  <si>
    <t>社会荣誉</t>
  </si>
  <si>
    <t>项目建设过程获得过荣誉，得满分；否则不得分。</t>
  </si>
  <si>
    <t>信丰县迎宾大道综合改造工程获评赣州市2020年度首批建筑结构示范工程</t>
  </si>
  <si>
    <t>生态影响</t>
  </si>
  <si>
    <t>环境保护</t>
  </si>
  <si>
    <t>评价项目建设期间对生态环境所带来的直接或间接的正负面影响情况。如节能减排、环保处罚等。</t>
  </si>
  <si>
    <t>因环保问题，被曝光、通报或受到行政处罚，每次扣 0.2 分。</t>
  </si>
  <si>
    <t>未发现因环保问题被通报、曝光等</t>
  </si>
  <si>
    <t>文明施工</t>
  </si>
  <si>
    <t>施工现场管理，保持良好作业环境和工作秩序，并按照规定采取围挡、防尘、降噪等措施减少对周边环境的影响；施工现场出入口应当设置车辆清洗设施。施工车辆和建筑垃圾运输车辆在驶出工地前，应当采取除泥、冲洗、密闭等保洁措施，防止运输过程中抛、撒、滴、漏，每发现一项不符合要求，扣 0.2 分，扣完为止。</t>
  </si>
  <si>
    <t>查询相关环保部门环境违法曝光平台和12345政风行风网站未发现不文明施工现象。</t>
  </si>
  <si>
    <t>节能减排</t>
  </si>
  <si>
    <t>①未制定节能减排制度的，扣 0.5 分；                                                 ②建设过程中未使用节能材料的，扣 0.5 分。</t>
  </si>
  <si>
    <t>制度了《信丰县迎宾大道综合改造绿色专项实施方案》</t>
  </si>
  <si>
    <t>可持续性</t>
  </si>
  <si>
    <t>运营准备</t>
  </si>
  <si>
    <t>评价项目公司或社会资本是否做好项目运营准备工作，如资源配置、潜在风险及沟通协调机制等。</t>
  </si>
  <si>
    <t>①运营维护手册已经编制且通过实施机构审核的，得 2 分；        ②按照运营维护手册的约定，各种手续、人员、工具都已经准备妥善，缺 一项不合格扣 0.2 分。</t>
  </si>
  <si>
    <t>制定了《信丰县迎宾大道综合改造工程PPP项目运营与维护方案》；但存在项目建成后进行运维服务，停车位收费装置及收费未取得相关许可。</t>
  </si>
  <si>
    <t>沟通与协调</t>
  </si>
  <si>
    <t>沟通协调及时得满分；沟通或协调不及时的，每次扣 1分。</t>
  </si>
  <si>
    <t>存在运维沟通机制不畅</t>
  </si>
  <si>
    <t>满意度</t>
  </si>
  <si>
    <t>项目实施机构</t>
  </si>
  <si>
    <t>政府相关部门、项目实施机构、社会公众（服务对象）对项目公司或社会资本建设期间相关工作的满意程度。</t>
  </si>
  <si>
    <t>通过发放调查问卷，非常满意[90,100]分得2.5分、满意[80,90)分得2分、一般[70,80)分得1.5分、不满意[60,70)分得1分、很不满意[0,60)分得0分</t>
  </si>
  <si>
    <t>共发放6份问卷，收回有效问卷6份，满意度为91分</t>
  </si>
  <si>
    <t>服务对象</t>
  </si>
  <si>
    <t>共发放30份问卷，收回有效问卷30份，满意度为97.2分</t>
  </si>
  <si>
    <t>管理</t>
  </si>
  <si>
    <t>组织管理</t>
  </si>
  <si>
    <t>组织架构</t>
  </si>
  <si>
    <t>评价项目公司组织架构是否健全、人员配置是否合理，能否满足项目日常运作需求。</t>
  </si>
  <si>
    <r>
      <rPr>
        <sz val="11"/>
        <color theme="1"/>
        <rFont val="等线"/>
        <charset val="134"/>
        <scheme val="minor"/>
      </rPr>
      <t>①项目公司的公司章程、股东协议等有关文件与 PPP 项目合同相关条款不致的，每项扣 1 分</t>
    </r>
    <r>
      <rPr>
        <sz val="11"/>
        <color rgb="FFFF0000"/>
        <rFont val="等线"/>
        <charset val="134"/>
        <scheme val="minor"/>
      </rPr>
      <t xml:space="preserve">； </t>
    </r>
    <r>
      <rPr>
        <sz val="11"/>
        <color theme="1"/>
        <rFont val="等线"/>
        <charset val="134"/>
        <scheme val="minor"/>
      </rPr>
      <t xml:space="preserve">                                                        ②因社会资本方原因导致未在规定时间内注册成立项目公司的，每逾期 1 月扣1分；                                                                             ③合作期内项目公司经营范围如出现未经批准的对外投资，或未符合合同对本项目投融资、建设、运营维护和移交等工作要求的，该项指标不得分 (因工商审批原因导致经营范围无法满足合同约定的，原则上不予扣分)</t>
    </r>
  </si>
  <si>
    <t>组织框架合理</t>
  </si>
  <si>
    <t>人员配置</t>
  </si>
  <si>
    <t>项目配备的技术人员与投标承诺一致得满分，否则不得分。</t>
  </si>
  <si>
    <t>配备的技术人员与投标承诺一致。</t>
  </si>
  <si>
    <t>资金管理</t>
  </si>
  <si>
    <t>资本金</t>
  </si>
  <si>
    <t>评价社会资本项目资本金及项目公司融资资金的到位率和及时性。</t>
  </si>
  <si>
    <t>项目公司项目资本金按PPP合同约定全部及时到位得满分，未全部到位按比例得分，延期1个月扣1分。</t>
  </si>
  <si>
    <t>资本金到位及时</t>
  </si>
  <si>
    <t>融资资金</t>
  </si>
  <si>
    <t>项目融资资金按PPP合同约定全部及时到位得满分，未全部到位按比例得分，延期6个月扣1分。</t>
  </si>
  <si>
    <t>贷款融资资金及时到位。</t>
  </si>
  <si>
    <t>档案管理</t>
  </si>
  <si>
    <t>评价项目建设相关资料的完整性、真实性以及归集整理的及时性。</t>
  </si>
  <si>
    <t>①项目公司应有档案管理人员和制度，无档案管理人员扣 1分，无档案管理制度扣 1分；                                                                    ②项目公司应建立项目管理台账（或目录），每发现一项不合规扣 1分。                                                                                           ③文档资料存管、查阅、借用应有登记记录，每发现一次未登记扣 1 分。</t>
  </si>
  <si>
    <t>制定了《工程项目档案管理制度》，并有效执行。</t>
  </si>
  <si>
    <t>信息公开</t>
  </si>
  <si>
    <t>评价项目公司或社会资本履行信息公开义务的及时性与准确性。</t>
  </si>
  <si>
    <t>项目公司或社会资本的相关信息公开及时与准确得满分，每缺一项公开不准确不及时扣0.2分。</t>
  </si>
  <si>
    <t>信息公开及时准确</t>
  </si>
  <si>
    <t>项目实施机构绩效评价（100分）</t>
  </si>
  <si>
    <t>履约情况</t>
  </si>
  <si>
    <t>评价项目实施机构是否及时、有效履行PPP项目合同约定的义务。</t>
  </si>
  <si>
    <t>实施机构按PPP合同约定职责及时、有效履行得满分，发现一项未及时履行的扣2分。</t>
  </si>
  <si>
    <t>PPP项目合同签订不规范；项目进度滞后。</t>
  </si>
  <si>
    <t>成本控制</t>
  </si>
  <si>
    <t>预算管理</t>
  </si>
  <si>
    <t>评价项目实施机构履行项目建设成本监督管控责任的情况。（注：PPP项目合同对建设成本进行固定总价约定的不适用本指标）。</t>
  </si>
  <si>
    <t>设计变更、经济签证、工程联系单、预算文件及批复齐全，人工单价、材 料单价、机械费单价、含量指标、造价指标合理，缺一项扣1分、每发现一处不合理扣 1分，扣完为止。</t>
  </si>
  <si>
    <t>消防管道铺设工程未与项目一起施工；子项目实施前未进行预算审核。</t>
  </si>
  <si>
    <t>社会资本</t>
  </si>
  <si>
    <t>社会公众、项目公司或社会资本对项目实施机构工作开展的满意程度。</t>
  </si>
  <si>
    <t>通过发放调查问卷，非常满意[90,100]分得2分、满意[80,90)分得1.5分、一般[70,80)分得1分、不满意[60,70)分得0.5分、很不满意[0,60)分得0分</t>
  </si>
  <si>
    <t>共发放10份问卷，收回有效问卷10份，满意度为96分</t>
  </si>
  <si>
    <t>社会公众</t>
  </si>
  <si>
    <t>通过发放调查问卷，非常满意[90,100]分得3分、满意[80,90)分得2.25分、一般[70,80)分得1.5分、不满意[60,70)分得0.75分、很不满意[0,60)分得0分</t>
  </si>
  <si>
    <t>工作保障</t>
  </si>
  <si>
    <t>评价项目实施机构是否为项目可持续性建立有效的工作保障和沟通协调机制。</t>
  </si>
  <si>
    <t>实施机构为项目公司建设过程中提供有力的保障工作得满分，未有效保障，发现一次次扣1分。</t>
  </si>
  <si>
    <t>有效保障了项目建设期的持续性</t>
  </si>
  <si>
    <t>协调机制</t>
  </si>
  <si>
    <t>实施机构为项目公司建设期工作沟通协调及时得满分，沟通或协调不及时的，发现每次扣 1 分。</t>
  </si>
  <si>
    <t>项目运维沟通机制不畅</t>
  </si>
  <si>
    <t>前期工作</t>
  </si>
  <si>
    <t>评价项目实施机构应承担的项目前期手续及各项工作的落实情况。</t>
  </si>
  <si>
    <t>项目实施机构应承担的项目前期手续及各项工作的落实到位得满分，每发现一项前期工作落实不到位扣2分。</t>
  </si>
  <si>
    <t>招标程序不规范；前期项目施工进度偏慢。</t>
  </si>
  <si>
    <t>资金（资产）管理</t>
  </si>
  <si>
    <t>评价项目实施机构股权投入、配套投入等到位率和及时性。</t>
  </si>
  <si>
    <t>项目实施机构股权投入、配套投入等及时到位得满分，未全部到位按比例得分，延期1个月扣1分。</t>
  </si>
  <si>
    <t>资本到位及时</t>
  </si>
  <si>
    <t>监督管理</t>
  </si>
  <si>
    <t>质量监督</t>
  </si>
  <si>
    <t>评价项目实施机构是否按照PPP项目合同约定履行监督管理职能，如质量监督、财务监督及日常管理等。</t>
  </si>
  <si>
    <t>项目实施机构按《PPP》项目合同对项目质量监督工作得满分，每发现质量监督不到位扣1分。</t>
  </si>
  <si>
    <t>基本履行了对项目质量监督职能。但存在绿化工程施工质量或者运维效果不佳。</t>
  </si>
  <si>
    <t>财务监督</t>
  </si>
  <si>
    <t>项目实施机构对项目公司进行财务监督，缺少年度审计报告，本项不得分。支出依据、手续合规； 会计核算规范；未发现截留、挤占、挪用项目资金或虚列项目支出情况, 发现 1 处（次）扣 0.2 分，扣完为止。</t>
  </si>
  <si>
    <t>履行了对项目财务方面监督职能</t>
  </si>
  <si>
    <t>日常管理</t>
  </si>
  <si>
    <t>项目实施机构按《PPP》项目合同履行了相关的日常监督管理工作得满分，每发现一次日常管理不到位扣1分。</t>
  </si>
  <si>
    <t>履行了对项目的日常监督管理工作</t>
  </si>
  <si>
    <t>评价项目实施机构是否按照信息公开相关要求及时、准确公开信息。</t>
  </si>
  <si>
    <t>实施机构公开的PPP项目相关信息及时与准确得满分，每缺一项扣0.2分。</t>
  </si>
  <si>
    <t>得分率</t>
  </si>
  <si>
    <t>项目公司</t>
  </si>
  <si>
    <t>合计</t>
  </si>
  <si>
    <t>项目公司成立日期</t>
  </si>
  <si>
    <t>应到位时间</t>
  </si>
  <si>
    <t>出资人</t>
  </si>
  <si>
    <t>应到位金额</t>
  </si>
  <si>
    <t>实际到位时间</t>
  </si>
  <si>
    <t>实际到位日期</t>
  </si>
  <si>
    <t>信丰县城市建设投资开发有限公司</t>
  </si>
  <si>
    <t>赣州建工集团有限公司</t>
  </si>
  <si>
    <t>股东名称</t>
  </si>
  <si>
    <t>到位时间</t>
  </si>
  <si>
    <t>到位日期</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</si>
</sst>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3">
    <font>
      <sz val="11"/>
      <color theme="1"/>
      <name val="等线"/>
      <charset val="134"/>
      <scheme val="minor"/>
    </font>
    <font>
      <sz val="11"/>
      <color rgb="FFFF0000"/>
      <name val="等线"/>
      <charset val="134"/>
      <scheme val="minor"/>
    </font>
    <font>
      <sz val="20"/>
      <color theme="1"/>
      <name val="等线"/>
      <charset val="134"/>
      <scheme val="minor"/>
    </font>
    <font>
      <sz val="11"/>
      <name val="等线"/>
      <charset val="134"/>
      <scheme val="minor"/>
    </font>
    <font>
      <sz val="11"/>
      <color rgb="FF9C6500"/>
      <name val="等线"/>
      <charset val="0"/>
      <scheme val="minor"/>
    </font>
    <font>
      <sz val="11"/>
      <color rgb="FF9C0006"/>
      <name val="等线"/>
      <charset val="0"/>
      <scheme val="minor"/>
    </font>
    <font>
      <sz val="11"/>
      <color rgb="FF3F3F76"/>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b/>
      <sz val="11"/>
      <color rgb="FFFA7D00"/>
      <name val="等线"/>
      <charset val="0"/>
      <scheme val="minor"/>
    </font>
    <font>
      <b/>
      <sz val="13"/>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b/>
      <sz val="18"/>
      <color theme="3"/>
      <name val="等线"/>
      <charset val="134"/>
      <scheme val="minor"/>
    </font>
    <font>
      <sz val="11"/>
      <color rgb="FF006100"/>
      <name val="等线"/>
      <charset val="0"/>
      <scheme val="minor"/>
    </font>
    <font>
      <b/>
      <sz val="15"/>
      <color theme="3"/>
      <name val="等线"/>
      <charset val="134"/>
      <scheme val="minor"/>
    </font>
    <font>
      <b/>
      <sz val="11"/>
      <color rgb="FFFFFFFF"/>
      <name val="等线"/>
      <charset val="0"/>
      <scheme val="minor"/>
    </font>
    <font>
      <b/>
      <sz val="11"/>
      <color rgb="FF3F3F3F"/>
      <name val="等线"/>
      <charset val="0"/>
      <scheme val="minor"/>
    </font>
    <font>
      <b/>
      <sz val="11"/>
      <color theme="1"/>
      <name val="等线"/>
      <charset val="0"/>
      <scheme val="minor"/>
    </font>
  </fonts>
  <fills count="34">
    <fill>
      <patternFill patternType="none"/>
    </fill>
    <fill>
      <patternFill patternType="gray125"/>
    </fill>
    <fill>
      <patternFill patternType="solid">
        <fgColor theme="2" tint="-0.0999786370433668"/>
        <bgColor indexed="64"/>
      </patternFill>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6"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6" applyNumberFormat="0" applyFont="0" applyAlignment="0" applyProtection="0">
      <alignment vertical="center"/>
    </xf>
    <xf numFmtId="0" fontId="9" fillId="18"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9" fillId="21" borderId="0" applyNumberFormat="0" applyBorder="0" applyAlignment="0" applyProtection="0">
      <alignment vertical="center"/>
    </xf>
    <xf numFmtId="0" fontId="7" fillId="0" borderId="10" applyNumberFormat="0" applyFill="0" applyAlignment="0" applyProtection="0">
      <alignment vertical="center"/>
    </xf>
    <xf numFmtId="0" fontId="9" fillId="10" borderId="0" applyNumberFormat="0" applyBorder="0" applyAlignment="0" applyProtection="0">
      <alignment vertical="center"/>
    </xf>
    <xf numFmtId="0" fontId="21" fillId="9" borderId="11" applyNumberFormat="0" applyAlignment="0" applyProtection="0">
      <alignment vertical="center"/>
    </xf>
    <xf numFmtId="0" fontId="10" fillId="9" borderId="5" applyNumberFormat="0" applyAlignment="0" applyProtection="0">
      <alignment vertical="center"/>
    </xf>
    <xf numFmtId="0" fontId="20" fillId="22" borderId="9" applyNumberFormat="0" applyAlignment="0" applyProtection="0">
      <alignment vertical="center"/>
    </xf>
    <xf numFmtId="0" fontId="8" fillId="25" borderId="0" applyNumberFormat="0" applyBorder="0" applyAlignment="0" applyProtection="0">
      <alignment vertical="center"/>
    </xf>
    <xf numFmtId="0" fontId="9" fillId="26" borderId="0" applyNumberFormat="0" applyBorder="0" applyAlignment="0" applyProtection="0">
      <alignment vertical="center"/>
    </xf>
    <xf numFmtId="0" fontId="15" fillId="0" borderId="8" applyNumberFormat="0" applyFill="0" applyAlignment="0" applyProtection="0">
      <alignment vertical="center"/>
    </xf>
    <xf numFmtId="0" fontId="22" fillId="0" borderId="12" applyNumberFormat="0" applyFill="0" applyAlignment="0" applyProtection="0">
      <alignment vertical="center"/>
    </xf>
    <xf numFmtId="0" fontId="18" fillId="20" borderId="0" applyNumberFormat="0" applyBorder="0" applyAlignment="0" applyProtection="0">
      <alignment vertical="center"/>
    </xf>
    <xf numFmtId="0" fontId="4" fillId="3" borderId="0" applyNumberFormat="0" applyBorder="0" applyAlignment="0" applyProtection="0">
      <alignment vertical="center"/>
    </xf>
    <xf numFmtId="0" fontId="8" fillId="15" borderId="0" applyNumberFormat="0" applyBorder="0" applyAlignment="0" applyProtection="0">
      <alignment vertical="center"/>
    </xf>
    <xf numFmtId="0" fontId="9" fillId="19"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11"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8" fillId="31" borderId="0" applyNumberFormat="0" applyBorder="0" applyAlignment="0" applyProtection="0">
      <alignment vertical="center"/>
    </xf>
    <xf numFmtId="0" fontId="8" fillId="7" borderId="0" applyNumberFormat="0" applyBorder="0" applyAlignment="0" applyProtection="0">
      <alignment vertical="center"/>
    </xf>
    <xf numFmtId="0" fontId="9" fillId="33" borderId="0" applyNumberFormat="0" applyBorder="0" applyAlignment="0" applyProtection="0">
      <alignment vertical="center"/>
    </xf>
    <xf numFmtId="0" fontId="8" fillId="16"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cellStyleXfs>
  <cellXfs count="47">
    <xf numFmtId="0" fontId="0" fillId="0" borderId="0" xfId="0"/>
    <xf numFmtId="0" fontId="0" fillId="0" borderId="1" xfId="0" applyBorder="1" applyAlignment="1">
      <alignment horizontal="center" vertical="center"/>
    </xf>
    <xf numFmtId="0" fontId="0" fillId="0" borderId="1" xfId="0" applyFill="1" applyBorder="1" applyAlignment="1">
      <alignment horizontal="center" vertical="center"/>
    </xf>
    <xf numFmtId="43" fontId="0" fillId="0" borderId="1" xfId="8" applyFont="1" applyBorder="1" applyAlignment="1">
      <alignment horizontal="center" vertical="center"/>
    </xf>
    <xf numFmtId="43" fontId="0" fillId="0" borderId="1" xfId="8" applyFont="1" applyBorder="1" applyAlignment="1">
      <alignment vertical="center"/>
    </xf>
    <xf numFmtId="10" fontId="0" fillId="0" borderId="1" xfId="11" applyNumberFormat="1" applyFont="1" applyBorder="1" applyAlignment="1"/>
    <xf numFmtId="0" fontId="0" fillId="0" borderId="0" xfId="0" applyFont="1"/>
    <xf numFmtId="14" fontId="0" fillId="0" borderId="0" xfId="0" applyNumberFormat="1"/>
    <xf numFmtId="43" fontId="0" fillId="0" borderId="0" xfId="8" applyFont="1" applyAlignment="1"/>
    <xf numFmtId="43" fontId="0" fillId="0" borderId="0" xfId="0" applyNumberFormat="1"/>
    <xf numFmtId="14" fontId="0" fillId="0" borderId="0" xfId="0" applyNumberFormat="1" applyFont="1"/>
    <xf numFmtId="43" fontId="1" fillId="0" borderId="0" xfId="8" applyFont="1" applyAlignment="1"/>
    <xf numFmtId="10" fontId="0" fillId="0" borderId="0" xfId="11" applyNumberFormat="1" applyAlignment="1"/>
    <xf numFmtId="0" fontId="0" fillId="0" borderId="0" xfId="0" applyFill="1" applyAlignment="1">
      <alignment vertical="center"/>
    </xf>
    <xf numFmtId="0" fontId="0" fillId="0" borderId="0" xfId="0" applyAlignment="1">
      <alignment vertical="center"/>
    </xf>
    <xf numFmtId="176" fontId="0" fillId="0" borderId="0" xfId="0" applyNumberFormat="1" applyAlignment="1">
      <alignment vertical="center"/>
    </xf>
    <xf numFmtId="176"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horizontal="center" vertical="center"/>
    </xf>
    <xf numFmtId="176" fontId="2" fillId="0" borderId="0" xfId="0" applyNumberFormat="1" applyFont="1" applyAlignment="1">
      <alignment horizontal="center" vertical="center"/>
    </xf>
    <xf numFmtId="176" fontId="0" fillId="0" borderId="0" xfId="8" applyNumberFormat="1" applyFont="1" applyAlignment="1">
      <alignment horizontal="center" vertical="center"/>
    </xf>
    <xf numFmtId="43" fontId="0" fillId="0" borderId="0" xfId="8" applyFont="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176" fontId="0" fillId="0" borderId="1" xfId="8" applyNumberFormat="1"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76" fontId="0" fillId="2" borderId="1" xfId="8" applyNumberFormat="1" applyFont="1" applyFill="1" applyBorder="1" applyAlignment="1">
      <alignment horizontal="center" vertical="center"/>
    </xf>
    <xf numFmtId="0" fontId="0" fillId="2" borderId="1" xfId="0"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43" fontId="0" fillId="0" borderId="0" xfId="8" applyFont="1" applyAlignment="1">
      <alignment horizontal="left" vertical="center"/>
    </xf>
    <xf numFmtId="43" fontId="0" fillId="0" borderId="0" xfId="8" applyFont="1" applyAlignment="1">
      <alignment horizontal="center" vertical="center" wrapText="1"/>
    </xf>
    <xf numFmtId="10" fontId="0" fillId="0" borderId="0" xfId="11" applyNumberFormat="1" applyFont="1" applyAlignment="1">
      <alignment vertical="center"/>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2" borderId="1" xfId="0" applyFill="1" applyBorder="1" applyAlignment="1">
      <alignment horizontal="left" vertical="center" wrapText="1"/>
    </xf>
    <xf numFmtId="9" fontId="0" fillId="0" borderId="0" xfId="11" applyFont="1" applyAlignment="1">
      <alignment vertical="center"/>
    </xf>
    <xf numFmtId="31"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tabSelected="1" zoomScale="80" zoomScaleNormal="80" workbookViewId="0">
      <selection activeCell="I4" sqref="I4"/>
    </sheetView>
  </sheetViews>
  <sheetFormatPr defaultColWidth="9" defaultRowHeight="13.8"/>
  <cols>
    <col min="1" max="1" width="11" style="14" customWidth="1"/>
    <col min="2" max="2" width="9.55555555555556" style="14" customWidth="1"/>
    <col min="3" max="3" width="8.11111111111111" style="15" customWidth="1"/>
    <col min="4" max="4" width="18.3333333333333" style="14" customWidth="1"/>
    <col min="5" max="5" width="8.11111111111111" style="15" customWidth="1"/>
    <col min="6" max="6" width="18.3333333333333" style="14" customWidth="1"/>
    <col min="7" max="7" width="8.11111111111111" style="16" customWidth="1"/>
    <col min="8" max="8" width="50.6666666666667" style="17" customWidth="1"/>
    <col min="9" max="9" width="60.7777777777778" style="18" customWidth="1"/>
    <col min="10" max="10" width="33.8888888888889" style="19" customWidth="1"/>
    <col min="11" max="11" width="9" style="16" customWidth="1"/>
    <col min="12" max="12" width="12.8888888888889" style="14"/>
    <col min="13" max="16384" width="9" style="14"/>
  </cols>
  <sheetData>
    <row r="1" ht="49.8" customHeight="1" spans="1:11">
      <c r="A1" s="20" t="s">
        <v>0</v>
      </c>
      <c r="B1" s="20"/>
      <c r="C1" s="21"/>
      <c r="D1" s="20"/>
      <c r="E1" s="21"/>
      <c r="F1" s="20"/>
      <c r="G1" s="21"/>
      <c r="H1" s="20"/>
      <c r="I1" s="35"/>
      <c r="J1" s="36"/>
      <c r="K1" s="21"/>
    </row>
    <row r="2" ht="19.95" hidden="1" customHeight="1" spans="1:12">
      <c r="A2" s="20"/>
      <c r="B2" s="20"/>
      <c r="C2" s="22">
        <f>SUBTOTAL(9,C4:C22)</f>
        <v>100</v>
      </c>
      <c r="D2" s="23"/>
      <c r="E2" s="22">
        <f>SUBTOTAL(9,E4:E22)</f>
        <v>100</v>
      </c>
      <c r="F2" s="23"/>
      <c r="G2" s="22">
        <f>SUBTOTAL(9,G4:G22)</f>
        <v>100</v>
      </c>
      <c r="H2" s="23"/>
      <c r="I2" s="37"/>
      <c r="J2" s="38"/>
      <c r="K2" s="22">
        <f>SUBTOTAL(9,K4:K22)</f>
        <v>90.6</v>
      </c>
      <c r="L2" s="39">
        <f>K2/G2</f>
        <v>0.906</v>
      </c>
    </row>
    <row r="3" ht="24" customHeight="1" spans="1:11">
      <c r="A3" s="1" t="s">
        <v>1</v>
      </c>
      <c r="B3" s="1" t="s">
        <v>2</v>
      </c>
      <c r="C3" s="24" t="s">
        <v>3</v>
      </c>
      <c r="D3" s="1" t="s">
        <v>4</v>
      </c>
      <c r="E3" s="24" t="s">
        <v>3</v>
      </c>
      <c r="F3" s="1" t="s">
        <v>5</v>
      </c>
      <c r="G3" s="24" t="s">
        <v>3</v>
      </c>
      <c r="H3" s="25" t="s">
        <v>6</v>
      </c>
      <c r="I3" s="25" t="s">
        <v>7</v>
      </c>
      <c r="J3" s="25" t="s">
        <v>8</v>
      </c>
      <c r="K3" s="24" t="s">
        <v>9</v>
      </c>
    </row>
    <row r="4" ht="90" customHeight="1" spans="1:11">
      <c r="A4" s="25" t="s">
        <v>10</v>
      </c>
      <c r="B4" s="1" t="s">
        <v>11</v>
      </c>
      <c r="C4" s="26">
        <v>50</v>
      </c>
      <c r="D4" s="1" t="s">
        <v>12</v>
      </c>
      <c r="E4" s="26">
        <v>50</v>
      </c>
      <c r="F4" s="1" t="s">
        <v>13</v>
      </c>
      <c r="G4" s="26">
        <v>10</v>
      </c>
      <c r="H4" s="27" t="s">
        <v>14</v>
      </c>
      <c r="I4" s="40" t="s">
        <v>15</v>
      </c>
      <c r="J4" s="25" t="s">
        <v>16</v>
      </c>
      <c r="K4" s="24">
        <v>6</v>
      </c>
    </row>
    <row r="5" ht="108" customHeight="1" spans="1:11">
      <c r="A5" s="25"/>
      <c r="B5" s="1"/>
      <c r="C5" s="26"/>
      <c r="D5" s="1"/>
      <c r="E5" s="26"/>
      <c r="F5" s="1" t="s">
        <v>17</v>
      </c>
      <c r="G5" s="26">
        <v>10</v>
      </c>
      <c r="H5" s="28"/>
      <c r="I5" s="40" t="s">
        <v>18</v>
      </c>
      <c r="J5" s="25" t="s">
        <v>19</v>
      </c>
      <c r="K5" s="24">
        <v>7</v>
      </c>
    </row>
    <row r="6" ht="63" customHeight="1" spans="1:11">
      <c r="A6" s="25"/>
      <c r="B6" s="1"/>
      <c r="C6" s="26"/>
      <c r="D6" s="1"/>
      <c r="E6" s="26"/>
      <c r="F6" s="1" t="s">
        <v>20</v>
      </c>
      <c r="G6" s="26">
        <v>30</v>
      </c>
      <c r="H6" s="29"/>
      <c r="I6" s="40" t="s">
        <v>21</v>
      </c>
      <c r="J6" s="41" t="s">
        <v>22</v>
      </c>
      <c r="K6" s="24">
        <v>30</v>
      </c>
    </row>
    <row r="7" ht="61.05" customHeight="1" spans="1:11">
      <c r="A7" s="25"/>
      <c r="B7" s="1" t="s">
        <v>23</v>
      </c>
      <c r="C7" s="26">
        <v>25</v>
      </c>
      <c r="D7" s="1" t="s">
        <v>24</v>
      </c>
      <c r="E7" s="26">
        <v>5</v>
      </c>
      <c r="F7" s="1" t="s">
        <v>25</v>
      </c>
      <c r="G7" s="26">
        <v>2</v>
      </c>
      <c r="H7" s="27" t="s">
        <v>26</v>
      </c>
      <c r="I7" s="40" t="s">
        <v>27</v>
      </c>
      <c r="J7" s="25" t="s">
        <v>28</v>
      </c>
      <c r="K7" s="24">
        <v>2</v>
      </c>
    </row>
    <row r="8" ht="51" customHeight="1" spans="1:11">
      <c r="A8" s="25"/>
      <c r="B8" s="1"/>
      <c r="C8" s="26"/>
      <c r="D8" s="1"/>
      <c r="E8" s="26"/>
      <c r="F8" s="1" t="s">
        <v>29</v>
      </c>
      <c r="G8" s="26">
        <v>2</v>
      </c>
      <c r="H8" s="28"/>
      <c r="I8" s="40" t="s">
        <v>30</v>
      </c>
      <c r="J8" s="25" t="s">
        <v>31</v>
      </c>
      <c r="K8" s="24">
        <v>1</v>
      </c>
    </row>
    <row r="9" ht="27.6" spans="1:11">
      <c r="A9" s="25"/>
      <c r="B9" s="1"/>
      <c r="C9" s="26"/>
      <c r="D9" s="1"/>
      <c r="E9" s="26"/>
      <c r="F9" s="1" t="s">
        <v>32</v>
      </c>
      <c r="G9" s="26">
        <v>1</v>
      </c>
      <c r="H9" s="29"/>
      <c r="I9" s="40" t="s">
        <v>33</v>
      </c>
      <c r="J9" s="25" t="s">
        <v>34</v>
      </c>
      <c r="K9" s="24">
        <v>1</v>
      </c>
    </row>
    <row r="10" ht="39" customHeight="1" spans="1:11">
      <c r="A10" s="25"/>
      <c r="B10" s="1"/>
      <c r="C10" s="26"/>
      <c r="D10" s="1" t="s">
        <v>35</v>
      </c>
      <c r="E10" s="26">
        <v>5</v>
      </c>
      <c r="F10" s="1" t="s">
        <v>36</v>
      </c>
      <c r="G10" s="26">
        <v>2</v>
      </c>
      <c r="H10" s="27" t="s">
        <v>37</v>
      </c>
      <c r="I10" s="40" t="s">
        <v>38</v>
      </c>
      <c r="J10" s="25" t="s">
        <v>39</v>
      </c>
      <c r="K10" s="24">
        <v>2</v>
      </c>
    </row>
    <row r="11" ht="87" customHeight="1" spans="1:11">
      <c r="A11" s="25"/>
      <c r="B11" s="1"/>
      <c r="C11" s="26"/>
      <c r="D11" s="1"/>
      <c r="E11" s="26"/>
      <c r="F11" s="1" t="s">
        <v>40</v>
      </c>
      <c r="G11" s="26">
        <v>2</v>
      </c>
      <c r="H11" s="28"/>
      <c r="I11" s="40" t="s">
        <v>41</v>
      </c>
      <c r="J11" s="25" t="s">
        <v>42</v>
      </c>
      <c r="K11" s="24">
        <v>2</v>
      </c>
    </row>
    <row r="12" ht="36" customHeight="1" spans="1:11">
      <c r="A12" s="25"/>
      <c r="B12" s="1"/>
      <c r="C12" s="26"/>
      <c r="D12" s="1"/>
      <c r="E12" s="26"/>
      <c r="F12" s="1" t="s">
        <v>43</v>
      </c>
      <c r="G12" s="26">
        <v>1</v>
      </c>
      <c r="H12" s="29"/>
      <c r="I12" s="40" t="s">
        <v>44</v>
      </c>
      <c r="J12" s="25" t="s">
        <v>45</v>
      </c>
      <c r="K12" s="24">
        <v>1</v>
      </c>
    </row>
    <row r="13" ht="77" customHeight="1" spans="1:11">
      <c r="A13" s="25"/>
      <c r="B13" s="1"/>
      <c r="C13" s="26"/>
      <c r="D13" s="1" t="s">
        <v>46</v>
      </c>
      <c r="E13" s="26">
        <v>10</v>
      </c>
      <c r="F13" s="1" t="s">
        <v>47</v>
      </c>
      <c r="G13" s="26">
        <v>5</v>
      </c>
      <c r="H13" s="25" t="s">
        <v>48</v>
      </c>
      <c r="I13" s="40" t="s">
        <v>49</v>
      </c>
      <c r="J13" s="25" t="s">
        <v>50</v>
      </c>
      <c r="K13" s="24">
        <v>4.6</v>
      </c>
    </row>
    <row r="14" ht="34.95" customHeight="1" spans="1:11">
      <c r="A14" s="25"/>
      <c r="B14" s="1"/>
      <c r="C14" s="26"/>
      <c r="D14" s="1"/>
      <c r="E14" s="26"/>
      <c r="F14" s="1" t="s">
        <v>51</v>
      </c>
      <c r="G14" s="26">
        <v>5</v>
      </c>
      <c r="H14" s="25" t="s">
        <v>48</v>
      </c>
      <c r="I14" s="40" t="s">
        <v>52</v>
      </c>
      <c r="J14" s="25" t="s">
        <v>53</v>
      </c>
      <c r="K14" s="24">
        <v>4</v>
      </c>
    </row>
    <row r="15" ht="41.4" spans="1:11">
      <c r="A15" s="25"/>
      <c r="B15" s="1"/>
      <c r="C15" s="26"/>
      <c r="D15" s="1" t="s">
        <v>54</v>
      </c>
      <c r="E15" s="26">
        <v>5</v>
      </c>
      <c r="F15" s="1" t="s">
        <v>55</v>
      </c>
      <c r="G15" s="26">
        <v>2.5</v>
      </c>
      <c r="H15" s="27" t="s">
        <v>56</v>
      </c>
      <c r="I15" s="42" t="s">
        <v>57</v>
      </c>
      <c r="J15" s="25" t="s">
        <v>58</v>
      </c>
      <c r="K15" s="24">
        <v>2.5</v>
      </c>
    </row>
    <row r="16" ht="41.4" spans="1:11">
      <c r="A16" s="25"/>
      <c r="B16" s="1"/>
      <c r="C16" s="26"/>
      <c r="D16" s="1"/>
      <c r="E16" s="26"/>
      <c r="F16" s="1" t="s">
        <v>59</v>
      </c>
      <c r="G16" s="26">
        <v>2.5</v>
      </c>
      <c r="H16" s="29"/>
      <c r="I16" s="42" t="s">
        <v>57</v>
      </c>
      <c r="J16" s="25" t="s">
        <v>60</v>
      </c>
      <c r="K16" s="24">
        <v>2.5</v>
      </c>
    </row>
    <row r="17" ht="114" customHeight="1" spans="1:11">
      <c r="A17" s="25"/>
      <c r="B17" s="1" t="s">
        <v>61</v>
      </c>
      <c r="C17" s="26">
        <v>25</v>
      </c>
      <c r="D17" s="1" t="s">
        <v>62</v>
      </c>
      <c r="E17" s="26">
        <v>10</v>
      </c>
      <c r="F17" s="1" t="s">
        <v>63</v>
      </c>
      <c r="G17" s="26">
        <v>5</v>
      </c>
      <c r="H17" s="27" t="s">
        <v>64</v>
      </c>
      <c r="I17" s="43" t="s">
        <v>65</v>
      </c>
      <c r="J17" s="25" t="s">
        <v>66</v>
      </c>
      <c r="K17" s="24">
        <v>5</v>
      </c>
    </row>
    <row r="18" ht="49.05" customHeight="1" spans="1:11">
      <c r="A18" s="25"/>
      <c r="B18" s="1"/>
      <c r="C18" s="26"/>
      <c r="D18" s="1"/>
      <c r="E18" s="26"/>
      <c r="F18" s="1" t="s">
        <v>67</v>
      </c>
      <c r="G18" s="26">
        <v>5</v>
      </c>
      <c r="H18" s="29"/>
      <c r="I18" s="40" t="s">
        <v>68</v>
      </c>
      <c r="J18" s="25" t="s">
        <v>69</v>
      </c>
      <c r="K18" s="24">
        <v>5</v>
      </c>
    </row>
    <row r="19" ht="27.6" spans="1:12">
      <c r="A19" s="25"/>
      <c r="B19" s="1"/>
      <c r="C19" s="26"/>
      <c r="D19" s="1" t="s">
        <v>70</v>
      </c>
      <c r="E19" s="26">
        <v>10</v>
      </c>
      <c r="F19" s="1" t="s">
        <v>71</v>
      </c>
      <c r="G19" s="26">
        <v>5</v>
      </c>
      <c r="H19" s="27" t="s">
        <v>72</v>
      </c>
      <c r="I19" s="40" t="s">
        <v>73</v>
      </c>
      <c r="J19" s="25" t="s">
        <v>74</v>
      </c>
      <c r="K19" s="24">
        <v>5</v>
      </c>
      <c r="L19" s="15"/>
    </row>
    <row r="20" ht="51" customHeight="1" spans="1:11">
      <c r="A20" s="25"/>
      <c r="B20" s="1"/>
      <c r="C20" s="26"/>
      <c r="D20" s="1"/>
      <c r="E20" s="26"/>
      <c r="F20" s="1" t="s">
        <v>75</v>
      </c>
      <c r="G20" s="26">
        <v>5</v>
      </c>
      <c r="H20" s="29"/>
      <c r="I20" s="40" t="s">
        <v>76</v>
      </c>
      <c r="J20" s="25" t="s">
        <v>77</v>
      </c>
      <c r="K20" s="24">
        <v>5</v>
      </c>
    </row>
    <row r="21" ht="85.05" customHeight="1" spans="1:11">
      <c r="A21" s="25"/>
      <c r="B21" s="1"/>
      <c r="C21" s="26"/>
      <c r="D21" s="1" t="s">
        <v>78</v>
      </c>
      <c r="E21" s="26">
        <v>4</v>
      </c>
      <c r="F21" s="1" t="s">
        <v>78</v>
      </c>
      <c r="G21" s="26">
        <v>4</v>
      </c>
      <c r="H21" s="30" t="s">
        <v>79</v>
      </c>
      <c r="I21" s="40" t="s">
        <v>80</v>
      </c>
      <c r="J21" s="25" t="s">
        <v>81</v>
      </c>
      <c r="K21" s="24">
        <v>4</v>
      </c>
    </row>
    <row r="22" ht="34.95" customHeight="1" spans="1:11">
      <c r="A22" s="25"/>
      <c r="B22" s="1"/>
      <c r="C22" s="26"/>
      <c r="D22" s="1" t="s">
        <v>82</v>
      </c>
      <c r="E22" s="26">
        <v>1</v>
      </c>
      <c r="F22" s="1" t="s">
        <v>82</v>
      </c>
      <c r="G22" s="26">
        <v>1</v>
      </c>
      <c r="H22" s="30" t="s">
        <v>83</v>
      </c>
      <c r="I22" s="40" t="s">
        <v>84</v>
      </c>
      <c r="J22" s="25" t="s">
        <v>85</v>
      </c>
      <c r="K22" s="24">
        <v>1</v>
      </c>
    </row>
    <row r="23" s="13" customFormat="1" ht="34.95" hidden="1" customHeight="1" spans="1:11">
      <c r="A23" s="31"/>
      <c r="B23" s="32"/>
      <c r="C23" s="33">
        <f>SUBTOTAL(9,C24:C35)</f>
        <v>100</v>
      </c>
      <c r="D23" s="32"/>
      <c r="E23" s="33">
        <f>SUBTOTAL(9,E24:E35)</f>
        <v>100</v>
      </c>
      <c r="F23" s="32"/>
      <c r="G23" s="33">
        <f>SUBTOTAL(9,G24:G35)</f>
        <v>100</v>
      </c>
      <c r="H23" s="34"/>
      <c r="I23" s="44"/>
      <c r="J23" s="31"/>
      <c r="K23" s="33">
        <f>SUBTOTAL(9,K24:K35)</f>
        <v>88</v>
      </c>
    </row>
    <row r="24" ht="34.95" customHeight="1" spans="1:11">
      <c r="A24" s="25" t="s">
        <v>86</v>
      </c>
      <c r="B24" s="1" t="s">
        <v>11</v>
      </c>
      <c r="C24" s="26">
        <v>50</v>
      </c>
      <c r="D24" s="1" t="s">
        <v>87</v>
      </c>
      <c r="E24" s="26">
        <v>25</v>
      </c>
      <c r="F24" s="1" t="s">
        <v>87</v>
      </c>
      <c r="G24" s="26">
        <v>25</v>
      </c>
      <c r="H24" s="30" t="s">
        <v>88</v>
      </c>
      <c r="I24" s="40" t="s">
        <v>89</v>
      </c>
      <c r="J24" s="25" t="s">
        <v>90</v>
      </c>
      <c r="K24" s="24">
        <v>21</v>
      </c>
    </row>
    <row r="25" ht="41.4" spans="1:11">
      <c r="A25" s="25"/>
      <c r="B25" s="1"/>
      <c r="C25" s="26"/>
      <c r="D25" s="1" t="s">
        <v>91</v>
      </c>
      <c r="E25" s="26">
        <v>25</v>
      </c>
      <c r="F25" s="1" t="s">
        <v>92</v>
      </c>
      <c r="G25" s="26">
        <v>25</v>
      </c>
      <c r="H25" s="30" t="s">
        <v>93</v>
      </c>
      <c r="I25" s="40" t="s">
        <v>94</v>
      </c>
      <c r="J25" s="25" t="s">
        <v>95</v>
      </c>
      <c r="K25" s="24">
        <v>23</v>
      </c>
    </row>
    <row r="26" ht="41.4" spans="1:12">
      <c r="A26" s="25"/>
      <c r="B26" s="1" t="s">
        <v>23</v>
      </c>
      <c r="C26" s="26">
        <v>25</v>
      </c>
      <c r="D26" s="1" t="s">
        <v>54</v>
      </c>
      <c r="E26" s="26">
        <v>5</v>
      </c>
      <c r="F26" s="1" t="s">
        <v>96</v>
      </c>
      <c r="G26" s="26">
        <v>2</v>
      </c>
      <c r="H26" s="27" t="s">
        <v>97</v>
      </c>
      <c r="I26" s="40" t="s">
        <v>98</v>
      </c>
      <c r="J26" s="25" t="s">
        <v>99</v>
      </c>
      <c r="K26" s="24">
        <v>2</v>
      </c>
      <c r="L26" s="45"/>
    </row>
    <row r="27" ht="41.4" spans="1:11">
      <c r="A27" s="25"/>
      <c r="B27" s="1"/>
      <c r="C27" s="26"/>
      <c r="D27" s="1"/>
      <c r="E27" s="26"/>
      <c r="F27" s="1" t="s">
        <v>100</v>
      </c>
      <c r="G27" s="26">
        <v>3</v>
      </c>
      <c r="H27" s="29"/>
      <c r="I27" s="40" t="s">
        <v>101</v>
      </c>
      <c r="J27" s="25" t="s">
        <v>60</v>
      </c>
      <c r="K27" s="24">
        <v>3</v>
      </c>
    </row>
    <row r="28" ht="27.6" spans="1:11">
      <c r="A28" s="25"/>
      <c r="B28" s="1"/>
      <c r="C28" s="26"/>
      <c r="D28" s="1" t="s">
        <v>46</v>
      </c>
      <c r="E28" s="26">
        <v>20</v>
      </c>
      <c r="F28" s="1" t="s">
        <v>102</v>
      </c>
      <c r="G28" s="26">
        <v>10</v>
      </c>
      <c r="H28" s="27" t="s">
        <v>103</v>
      </c>
      <c r="I28" s="40" t="s">
        <v>104</v>
      </c>
      <c r="J28" s="25" t="s">
        <v>105</v>
      </c>
      <c r="K28" s="24">
        <v>10</v>
      </c>
    </row>
    <row r="29" ht="27.6" spans="1:11">
      <c r="A29" s="25"/>
      <c r="B29" s="1"/>
      <c r="C29" s="26"/>
      <c r="D29" s="1"/>
      <c r="E29" s="26"/>
      <c r="F29" s="1" t="s">
        <v>106</v>
      </c>
      <c r="G29" s="26">
        <v>10</v>
      </c>
      <c r="H29" s="29"/>
      <c r="I29" s="40" t="s">
        <v>107</v>
      </c>
      <c r="J29" s="46" t="s">
        <v>108</v>
      </c>
      <c r="K29" s="24">
        <v>9</v>
      </c>
    </row>
    <row r="30" ht="27.6" spans="1:11">
      <c r="A30" s="25"/>
      <c r="B30" s="1" t="s">
        <v>61</v>
      </c>
      <c r="C30" s="26">
        <v>25</v>
      </c>
      <c r="D30" s="1" t="s">
        <v>109</v>
      </c>
      <c r="E30" s="26">
        <v>10</v>
      </c>
      <c r="F30" s="1" t="s">
        <v>109</v>
      </c>
      <c r="G30" s="26">
        <v>10</v>
      </c>
      <c r="H30" s="30" t="s">
        <v>110</v>
      </c>
      <c r="I30" s="40" t="s">
        <v>111</v>
      </c>
      <c r="J30" s="25" t="s">
        <v>112</v>
      </c>
      <c r="K30" s="24">
        <v>6</v>
      </c>
    </row>
    <row r="31" ht="70.95" customHeight="1" spans="1:11">
      <c r="A31" s="25"/>
      <c r="B31" s="1"/>
      <c r="C31" s="26"/>
      <c r="D31" s="1" t="s">
        <v>113</v>
      </c>
      <c r="E31" s="26">
        <v>5</v>
      </c>
      <c r="F31" s="1" t="s">
        <v>71</v>
      </c>
      <c r="G31" s="26">
        <v>5</v>
      </c>
      <c r="H31" s="30" t="s">
        <v>114</v>
      </c>
      <c r="I31" s="40" t="s">
        <v>115</v>
      </c>
      <c r="J31" s="25" t="s">
        <v>116</v>
      </c>
      <c r="K31" s="24">
        <v>5</v>
      </c>
    </row>
    <row r="32" ht="63" customHeight="1" spans="1:11">
      <c r="A32" s="25"/>
      <c r="B32" s="1"/>
      <c r="C32" s="26"/>
      <c r="D32" s="1" t="s">
        <v>117</v>
      </c>
      <c r="E32" s="26">
        <v>9</v>
      </c>
      <c r="F32" s="1" t="s">
        <v>118</v>
      </c>
      <c r="G32" s="26">
        <v>3</v>
      </c>
      <c r="H32" s="25" t="s">
        <v>119</v>
      </c>
      <c r="I32" s="40" t="s">
        <v>120</v>
      </c>
      <c r="J32" s="25" t="s">
        <v>121</v>
      </c>
      <c r="K32" s="24">
        <v>2</v>
      </c>
    </row>
    <row r="33" ht="55.2" spans="1:11">
      <c r="A33" s="25"/>
      <c r="B33" s="1"/>
      <c r="C33" s="26"/>
      <c r="D33" s="1"/>
      <c r="E33" s="26"/>
      <c r="F33" s="1" t="s">
        <v>122</v>
      </c>
      <c r="G33" s="26">
        <v>3</v>
      </c>
      <c r="H33" s="25"/>
      <c r="I33" s="40" t="s">
        <v>123</v>
      </c>
      <c r="J33" s="25" t="s">
        <v>124</v>
      </c>
      <c r="K33" s="24">
        <v>3</v>
      </c>
    </row>
    <row r="34" ht="27.6" spans="1:11">
      <c r="A34" s="25"/>
      <c r="B34" s="1"/>
      <c r="C34" s="26"/>
      <c r="D34" s="1"/>
      <c r="E34" s="26"/>
      <c r="F34" s="1" t="s">
        <v>125</v>
      </c>
      <c r="G34" s="26">
        <v>3</v>
      </c>
      <c r="H34" s="25"/>
      <c r="I34" s="40" t="s">
        <v>126</v>
      </c>
      <c r="J34" s="25" t="s">
        <v>127</v>
      </c>
      <c r="K34" s="24">
        <v>3</v>
      </c>
    </row>
    <row r="35" ht="34.95" customHeight="1" spans="1:11">
      <c r="A35" s="25"/>
      <c r="B35" s="1"/>
      <c r="C35" s="26"/>
      <c r="D35" s="1" t="s">
        <v>82</v>
      </c>
      <c r="E35" s="26">
        <v>1</v>
      </c>
      <c r="F35" s="1" t="s">
        <v>82</v>
      </c>
      <c r="G35" s="26">
        <v>1</v>
      </c>
      <c r="H35" s="30" t="s">
        <v>128</v>
      </c>
      <c r="I35" s="40" t="s">
        <v>129</v>
      </c>
      <c r="J35" s="25" t="s">
        <v>85</v>
      </c>
      <c r="K35" s="24">
        <v>1</v>
      </c>
    </row>
  </sheetData>
  <mergeCells count="44">
    <mergeCell ref="A1:K1"/>
    <mergeCell ref="A4:A22"/>
    <mergeCell ref="A24:A35"/>
    <mergeCell ref="B4:B6"/>
    <mergeCell ref="B7:B16"/>
    <mergeCell ref="B17:B22"/>
    <mergeCell ref="B24:B25"/>
    <mergeCell ref="B26:B29"/>
    <mergeCell ref="B30:B35"/>
    <mergeCell ref="C4:C6"/>
    <mergeCell ref="C7:C16"/>
    <mergeCell ref="C17:C22"/>
    <mergeCell ref="C24:C25"/>
    <mergeCell ref="C26:C29"/>
    <mergeCell ref="C30:C35"/>
    <mergeCell ref="D4:D6"/>
    <mergeCell ref="D7:D9"/>
    <mergeCell ref="D10:D12"/>
    <mergeCell ref="D13:D14"/>
    <mergeCell ref="D15:D16"/>
    <mergeCell ref="D17:D18"/>
    <mergeCell ref="D19:D20"/>
    <mergeCell ref="D26:D27"/>
    <mergeCell ref="D28:D29"/>
    <mergeCell ref="D32:D34"/>
    <mergeCell ref="E4:E6"/>
    <mergeCell ref="E7:E9"/>
    <mergeCell ref="E10:E12"/>
    <mergeCell ref="E13:E14"/>
    <mergeCell ref="E15:E16"/>
    <mergeCell ref="E17:E18"/>
    <mergeCell ref="E19:E20"/>
    <mergeCell ref="E26:E27"/>
    <mergeCell ref="E28:E29"/>
    <mergeCell ref="E32:E34"/>
    <mergeCell ref="H4:H6"/>
    <mergeCell ref="H7:H9"/>
    <mergeCell ref="H10:H12"/>
    <mergeCell ref="H15:H16"/>
    <mergeCell ref="H17:H18"/>
    <mergeCell ref="H19:H20"/>
    <mergeCell ref="H26:H27"/>
    <mergeCell ref="H28:H29"/>
    <mergeCell ref="H32:H34"/>
  </mergeCells>
  <printOptions horizontalCentered="1"/>
  <pageMargins left="0.0784722222222222" right="0.156944444444444" top="0.751388888888889" bottom="0.432638888888889" header="0.298611111111111" footer="0.298611111111111"/>
  <pageSetup paperSize="9" scale="59" orientation="landscape" horizontalDpi="600"/>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opLeftCell="A13" workbookViewId="0">
      <selection activeCell="B29" sqref="B29"/>
    </sheetView>
  </sheetViews>
  <sheetFormatPr defaultColWidth="9" defaultRowHeight="13.8" outlineLevelCol="7"/>
  <cols>
    <col min="1" max="1" width="33.6666666666667" customWidth="1"/>
    <col min="2" max="2" width="11.6666666666667" customWidth="1"/>
    <col min="3" max="3" width="33.6666666666667" customWidth="1"/>
    <col min="4" max="4" width="15.4444444444444" customWidth="1"/>
    <col min="5" max="5" width="14.5555555555556" customWidth="1"/>
    <col min="6" max="6" width="11.5555555555556" customWidth="1"/>
    <col min="7" max="7" width="15.4444444444444" customWidth="1"/>
    <col min="8" max="8" width="10.5555555555556" customWidth="1"/>
  </cols>
  <sheetData>
    <row r="1" spans="1:7">
      <c r="A1" s="1" t="s">
        <v>1</v>
      </c>
      <c r="B1" s="1" t="s">
        <v>2</v>
      </c>
      <c r="C1" s="1"/>
      <c r="D1" s="1"/>
      <c r="E1" s="1" t="s">
        <v>3</v>
      </c>
      <c r="F1" s="1" t="s">
        <v>9</v>
      </c>
      <c r="G1" s="2" t="s">
        <v>130</v>
      </c>
    </row>
    <row r="2" spans="1:7">
      <c r="A2" s="1" t="s">
        <v>131</v>
      </c>
      <c r="B2" s="1" t="s">
        <v>11</v>
      </c>
      <c r="C2" s="1"/>
      <c r="D2" s="1"/>
      <c r="E2" s="3">
        <v>50</v>
      </c>
      <c r="F2" s="4"/>
      <c r="G2" s="5">
        <f>F2/E2</f>
        <v>0</v>
      </c>
    </row>
    <row r="3" spans="1:7">
      <c r="A3" s="1"/>
      <c r="B3" s="1" t="s">
        <v>23</v>
      </c>
      <c r="C3" s="1"/>
      <c r="D3" s="1"/>
      <c r="E3" s="3">
        <v>25</v>
      </c>
      <c r="F3" s="4"/>
      <c r="G3" s="5">
        <f t="shared" ref="G3:G6" si="0">F3/E3</f>
        <v>0</v>
      </c>
    </row>
    <row r="4" spans="1:7">
      <c r="A4" s="1"/>
      <c r="B4" s="1" t="s">
        <v>61</v>
      </c>
      <c r="C4" s="1"/>
      <c r="D4" s="1"/>
      <c r="E4" s="3">
        <v>25</v>
      </c>
      <c r="F4" s="4"/>
      <c r="G4" s="5">
        <f t="shared" si="0"/>
        <v>0</v>
      </c>
    </row>
    <row r="5" spans="1:7">
      <c r="A5" s="1"/>
      <c r="B5" s="1" t="s">
        <v>132</v>
      </c>
      <c r="C5" s="1"/>
      <c r="D5" s="1"/>
      <c r="E5" s="3">
        <f>SUM(E2:E4)</f>
        <v>100</v>
      </c>
      <c r="F5" s="3">
        <f>SUM(F2:F4)</f>
        <v>0</v>
      </c>
      <c r="G5" s="5">
        <f t="shared" si="0"/>
        <v>0</v>
      </c>
    </row>
    <row r="6" spans="1:7">
      <c r="A6" s="1" t="s">
        <v>55</v>
      </c>
      <c r="B6" s="1" t="s">
        <v>11</v>
      </c>
      <c r="C6" s="1"/>
      <c r="D6" s="1"/>
      <c r="E6" s="3">
        <v>50</v>
      </c>
      <c r="F6" s="4"/>
      <c r="G6" s="5">
        <f t="shared" si="0"/>
        <v>0</v>
      </c>
    </row>
    <row r="7" spans="1:7">
      <c r="A7" s="1"/>
      <c r="B7" s="1" t="s">
        <v>23</v>
      </c>
      <c r="C7" s="1"/>
      <c r="D7" s="1"/>
      <c r="E7" s="3">
        <v>25</v>
      </c>
      <c r="F7" s="4"/>
      <c r="G7" s="5">
        <f t="shared" ref="G7:G9" si="1">F7/E7</f>
        <v>0</v>
      </c>
    </row>
    <row r="8" spans="1:7">
      <c r="A8" s="1"/>
      <c r="B8" s="1" t="s">
        <v>61</v>
      </c>
      <c r="C8" s="1"/>
      <c r="D8" s="1"/>
      <c r="E8" s="3">
        <v>25</v>
      </c>
      <c r="F8" s="4"/>
      <c r="G8" s="5">
        <f t="shared" si="1"/>
        <v>0</v>
      </c>
    </row>
    <row r="9" spans="1:7">
      <c r="A9" s="1"/>
      <c r="B9" s="1" t="s">
        <v>132</v>
      </c>
      <c r="C9" s="1"/>
      <c r="D9" s="1"/>
      <c r="E9" s="3">
        <f>SUM(E6:E8)</f>
        <v>100</v>
      </c>
      <c r="F9" s="3">
        <f>SUM(F6:F8)</f>
        <v>0</v>
      </c>
      <c r="G9" s="5">
        <f t="shared" si="1"/>
        <v>0</v>
      </c>
    </row>
    <row r="18" spans="1:6">
      <c r="A18" s="6" t="s">
        <v>133</v>
      </c>
      <c r="B18" s="6" t="s">
        <v>134</v>
      </c>
      <c r="C18" s="6" t="s">
        <v>135</v>
      </c>
      <c r="D18" s="6" t="s">
        <v>136</v>
      </c>
      <c r="E18" s="6" t="s">
        <v>137</v>
      </c>
      <c r="F18" s="6" t="s">
        <v>138</v>
      </c>
    </row>
    <row r="19" spans="1:8">
      <c r="A19" s="7">
        <v>43752</v>
      </c>
      <c r="B19" s="7">
        <v>43772</v>
      </c>
      <c r="C19" s="7" t="s">
        <v>139</v>
      </c>
      <c r="D19" s="8">
        <v>1345.6</v>
      </c>
      <c r="H19" s="9"/>
    </row>
    <row r="20" spans="1:7">
      <c r="A20" s="7"/>
      <c r="C20" t="s">
        <v>140</v>
      </c>
      <c r="D20" s="8">
        <v>12110.4</v>
      </c>
      <c r="G20" s="9">
        <f>D20*10000</f>
        <v>121104000</v>
      </c>
    </row>
    <row r="21" spans="1:1">
      <c r="A21" s="7"/>
    </row>
    <row r="22" spans="1:4">
      <c r="A22" s="10" t="s">
        <v>141</v>
      </c>
      <c r="B22" s="6" t="s">
        <v>142</v>
      </c>
      <c r="C22" s="6" t="s">
        <v>143</v>
      </c>
      <c r="D22" s="9">
        <f>D19+D20</f>
        <v>13456</v>
      </c>
    </row>
    <row r="23" spans="1:6">
      <c r="A23" t="s">
        <v>140</v>
      </c>
      <c r="B23" s="7">
        <v>43770</v>
      </c>
      <c r="C23" s="11">
        <v>45000000</v>
      </c>
      <c r="E23" s="9">
        <f>D22-4500</f>
        <v>8956</v>
      </c>
      <c r="F23">
        <f>D19-C23/10000</f>
        <v>-3154.4</v>
      </c>
    </row>
    <row r="24" spans="2:3">
      <c r="B24" s="7">
        <v>43801</v>
      </c>
      <c r="C24" s="8">
        <v>18000000</v>
      </c>
    </row>
    <row r="25" spans="1:3">
      <c r="A25" s="7"/>
      <c r="B25" s="7">
        <v>43826</v>
      </c>
      <c r="C25" s="8">
        <v>45000000</v>
      </c>
    </row>
    <row r="26" spans="1:3">
      <c r="A26" s="7"/>
      <c r="B26" s="7">
        <v>43847</v>
      </c>
      <c r="C26" s="8">
        <v>30000000</v>
      </c>
    </row>
    <row r="27" spans="1:3">
      <c r="A27" s="7"/>
      <c r="B27" s="7">
        <v>43895</v>
      </c>
      <c r="C27" s="8">
        <v>17520000</v>
      </c>
    </row>
    <row r="28" spans="1:4">
      <c r="A28" s="7"/>
      <c r="B28" s="7"/>
      <c r="C28" s="8">
        <f>SUM(C23:C27)</f>
        <v>155520000</v>
      </c>
      <c r="D28" s="9">
        <f>C28-G20</f>
        <v>34416000</v>
      </c>
    </row>
    <row r="29" spans="1:7">
      <c r="A29" s="7" t="s">
        <v>139</v>
      </c>
      <c r="B29" s="7">
        <v>43774</v>
      </c>
      <c r="C29" s="8">
        <v>5000000</v>
      </c>
      <c r="G29" s="12"/>
    </row>
    <row r="30" spans="1:3">
      <c r="A30" s="7"/>
      <c r="B30" s="7">
        <v>43832</v>
      </c>
      <c r="C30" s="8">
        <v>7000000</v>
      </c>
    </row>
    <row r="31" spans="1:3">
      <c r="A31" s="7"/>
      <c r="B31" s="7">
        <v>43894</v>
      </c>
      <c r="C31" s="8">
        <v>1456000</v>
      </c>
    </row>
    <row r="32" spans="1:3">
      <c r="A32" s="7"/>
      <c r="C32" s="8">
        <f>SUM(C29:C31)</f>
        <v>13456000</v>
      </c>
    </row>
    <row r="33" spans="1:1">
      <c r="A33" s="7"/>
    </row>
    <row r="34" spans="1:3">
      <c r="A34" s="7"/>
      <c r="C34" s="8">
        <f>C32+C28</f>
        <v>168976000</v>
      </c>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row r="48" spans="1:1">
      <c r="A48" s="7"/>
    </row>
    <row r="49" spans="1:1">
      <c r="A49" s="7"/>
    </row>
    <row r="50" spans="1:1">
      <c r="A50" s="7"/>
    </row>
  </sheetData>
  <mergeCells count="2">
    <mergeCell ref="A2:A5"/>
    <mergeCell ref="A6:A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唯君</cp:lastModifiedBy>
  <dcterms:created xsi:type="dcterms:W3CDTF">2015-06-05T18:19:00Z</dcterms:created>
  <dcterms:modified xsi:type="dcterms:W3CDTF">2021-12-31T08:26:52Z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AFED45008DE8458F83A1AAE02F01E46A</vt:lpwstr>
  </property>
  <property fmtid="{D5CDD505-2E9C-101B-9397-08002B2CF9AE}" pid="4" name="KSOProductBuildVer">
    <vt:lpwstr>2052-11.1.0.11194</vt:lpwstr>
  </property>
</Properties>
</file>